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8f5b8505e127d61/腕試し/"/>
    </mc:Choice>
  </mc:AlternateContent>
  <xr:revisionPtr revIDLastSave="75" documentId="8_{AA1D6E19-7748-4460-988C-5C04A899B87D}" xr6:coauthVersionLast="47" xr6:coauthVersionMax="47" xr10:uidLastSave="{D74A9B86-D9D3-4570-8454-EC4D3EA9BFCA}"/>
  <bookViews>
    <workbookView xWindow="-98" yWindow="-98" windowWidth="20715" windowHeight="13276" xr2:uid="{5F4468ED-90B8-40FB-B4CA-CE5C700FA089}"/>
  </bookViews>
  <sheets>
    <sheet name="領収書" sheetId="1" r:id="rId1"/>
  </sheets>
  <definedNames>
    <definedName name="_xlnm.Print_Area" localSheetId="0">領収書!$A$1:$F$23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F23" i="1"/>
  <c r="F22" i="1"/>
  <c r="F21" i="1"/>
  <c r="D20" i="1"/>
  <c r="D19" i="1"/>
  <c r="D18" i="1"/>
  <c r="D17" i="1"/>
  <c r="F17" i="1" s="1"/>
  <c r="D16" i="1"/>
  <c r="F16" i="1" s="1"/>
  <c r="D15" i="1"/>
  <c r="D14" i="1"/>
  <c r="F14" i="1" s="1"/>
  <c r="D13" i="1"/>
  <c r="F13" i="1" s="1"/>
  <c r="D12" i="1"/>
  <c r="F12" i="1" s="1"/>
  <c r="F15" i="1"/>
  <c r="C12" i="1"/>
  <c r="F18" i="1"/>
  <c r="F19" i="1"/>
  <c r="F20" i="1"/>
  <c r="C13" i="1"/>
  <c r="C14" i="1"/>
  <c r="C15" i="1"/>
  <c r="C16" i="1"/>
  <c r="C17" i="1"/>
  <c r="C18" i="1"/>
  <c r="C19" i="1"/>
  <c r="C20" i="1"/>
  <c r="E1" i="1"/>
</calcChain>
</file>

<file path=xl/sharedStrings.xml><?xml version="1.0" encoding="utf-8"?>
<sst xmlns="http://schemas.openxmlformats.org/spreadsheetml/2006/main" count="45" uniqueCount="38">
  <si>
    <t>新飯田市古豪町11-111</t>
    <rPh sb="0" eb="3">
      <t>アラタイイダ</t>
    </rPh>
    <rPh sb="3" eb="4">
      <t>シ</t>
    </rPh>
    <rPh sb="4" eb="6">
      <t>コゴウ</t>
    </rPh>
    <rPh sb="6" eb="7">
      <t>マチ</t>
    </rPh>
    <phoneticPr fontId="2"/>
  </si>
  <si>
    <t>〒00-0000</t>
    <phoneticPr fontId="2"/>
  </si>
  <si>
    <t>000-0000-0000</t>
    <phoneticPr fontId="2"/>
  </si>
  <si>
    <t>領収書</t>
    <rPh sb="0" eb="3">
      <t>リョウシュウショ</t>
    </rPh>
    <phoneticPr fontId="2"/>
  </si>
  <si>
    <t>明細</t>
    <rPh sb="0" eb="2">
      <t>メイサイ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</si>
  <si>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</si>
  <si>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</si>
  <si>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</si>
  <si>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</si>
  <si>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KIMONO-01</t>
    <phoneticPr fontId="2"/>
  </si>
  <si>
    <t>KIMONO-02</t>
  </si>
  <si>
    <t>KIMONO-03</t>
  </si>
  <si>
    <t>SUKIYAKI-01</t>
  </si>
  <si>
    <t>SUKIYAKI-02</t>
  </si>
  <si>
    <t>SUKIYAKI-03</t>
  </si>
  <si>
    <t>SUSHI-01</t>
  </si>
  <si>
    <t>SUSHI-01</t>
    <phoneticPr fontId="2"/>
  </si>
  <si>
    <t>SUSHI-02</t>
  </si>
  <si>
    <t>SUSHI-03</t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</si>
  <si>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</si>
  <si>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</si>
  <si>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</si>
  <si>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販売日</t>
    <rPh sb="0" eb="3">
      <t>ハンバイビ</t>
    </rPh>
    <phoneticPr fontId="2"/>
  </si>
  <si>
    <t>商品一覧</t>
    <rPh sb="0" eb="2">
      <t>ショウヒン</t>
    </rPh>
    <rPh sb="2" eb="4">
      <t>イチラン</t>
    </rPh>
    <phoneticPr fontId="2"/>
  </si>
  <si>
    <t>金額</t>
    <rPh sb="0" eb="2">
      <t>キンガク</t>
    </rPh>
    <phoneticPr fontId="2"/>
  </si>
  <si>
    <t>商品コード</t>
    <rPh sb="0" eb="2">
      <t>ショウヒン</t>
    </rPh>
    <phoneticPr fontId="2"/>
  </si>
  <si>
    <t>エレキギターGP001</t>
    <phoneticPr fontId="2"/>
  </si>
  <si>
    <t>エレキギターGP002</t>
  </si>
  <si>
    <t>エレキギターGP003</t>
  </si>
  <si>
    <t>エレキベースOB002</t>
    <phoneticPr fontId="2"/>
  </si>
  <si>
    <t>エレキベースOB003</t>
  </si>
  <si>
    <t>エレキベースOB004</t>
  </si>
  <si>
    <t>キーボードSI02</t>
    <phoneticPr fontId="2"/>
  </si>
  <si>
    <t>キーボードSI03</t>
  </si>
  <si>
    <t>キーボードSI04</t>
  </si>
  <si>
    <t>天市田楽器株式会社</t>
    <rPh sb="0" eb="1">
      <t>テン</t>
    </rPh>
    <rPh sb="1" eb="2">
      <t>シ</t>
    </rPh>
    <rPh sb="2" eb="3">
      <t>タ</t>
    </rPh>
    <rPh sb="3" eb="5">
      <t>ガッキ</t>
    </rPh>
    <rPh sb="5" eb="9">
      <t>カブシキカイシャ</t>
    </rPh>
    <phoneticPr fontId="2"/>
  </si>
  <si>
    <t>領収額</t>
    <rPh sb="0" eb="2">
      <t>リョウシュウ</t>
    </rPh>
    <rPh sb="2" eb="3">
      <t>ガク</t>
    </rPh>
    <phoneticPr fontId="2"/>
  </si>
  <si>
    <t>古豪第一中学校</t>
    <rPh sb="0" eb="2">
      <t>コゴウ</t>
    </rPh>
    <rPh sb="2" eb="4">
      <t>ダイイチ</t>
    </rPh>
    <rPh sb="4" eb="7">
      <t>チュウガッコウ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</si>
</sst>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81" formatCode="@&quot;御&quot;&quot;中&quot;"/>
    <numFmt numFmtId="182" formatCode="m&quot;月&quot;d&quot;日&quot;;@"/>
    <numFmt numFmtId="183" formatCode="&quot;¥&quot;#,##0_);[Red]\(&quot;¥&quot;#,##0\)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0"/>
      <color theme="3"/>
      <name val="游ゴシック Light"/>
      <family val="2"/>
      <charset val="128"/>
      <scheme val="major"/>
    </font>
    <font>
      <b/>
      <sz val="11"/>
      <color theme="4" tint="-0.249977111117893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Protection="0">
      <alignment horizontal="centerContinuous" vertical="center"/>
    </xf>
  </cellStyleXfs>
  <cellXfs count="12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4" fontId="0" fillId="0" borderId="0" xfId="0" applyNumberFormat="1">
      <alignment vertical="center"/>
    </xf>
    <xf numFmtId="181" fontId="0" fillId="0" borderId="0" xfId="0" applyNumberFormat="1">
      <alignment vertical="center"/>
    </xf>
    <xf numFmtId="0" fontId="4" fillId="0" borderId="0" xfId="2">
      <alignment horizontal="centerContinuous" vertical="center"/>
    </xf>
    <xf numFmtId="0" fontId="0" fillId="0" borderId="0" xfId="0" applyAlignment="1">
      <alignment horizontal="right" vertical="center"/>
    </xf>
    <xf numFmtId="0" fontId="5" fillId="0" borderId="1" xfId="0" applyFont="1" applyBorder="1">
      <alignment vertical="center"/>
    </xf>
    <xf numFmtId="182" fontId="0" fillId="0" borderId="0" xfId="0" applyNumberFormat="1">
      <alignment vertical="center"/>
    </xf>
    <xf numFmtId="183" fontId="0" fillId="0" borderId="0" xfId="0" applyNumberFormat="1" applyAlignment="1">
      <alignment horizontal="center" vertical="center"/>
    </xf>
    <xf numFmtId="38" fontId="5" fillId="0" borderId="1" xfId="1" applyFont="1" applyBorder="1">
      <alignment vertical="center"/>
    </xf>
  </cellXfs>
  <cellStyles count="3">
    <cellStyle name="タイトル" xfId="2" builtinId="15" customBuiltin="1"/>
    <cellStyle name="桁区切り" xfId="1" builtinId="6"/>
    <cellStyle name="標準" xfId="0" builtinId="0"/>
  </cellStyles>
  <dxfs count="3">
    <dxf>
      <numFmt numFmtId="0" formatCode="General"/>
    </dxf>
    <dxf>
      <numFmt numFmtId="182" formatCode="m&quot;月&quot;d&quot;日&quot;;@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557A427-EAD6-48AE-A44E-FC44FB195B63}" name="商品一覧" displayName="商品一覧" ref="H2:J11" totalsRowShown="0">
  <autoFilter ref="H2:J11" xr:uid="{3557A427-EAD6-48AE-A44E-FC44FB195B63}"/>
  <tableColumns count="3">
    <tableColumn id="1" xr3:uid="{FD6473E9-498B-4927-985A-EF9EF17D3ECC}" name="商品コード"/>
    <tableColumn id="2" xr3:uid="{3E19518E-EF92-424A-B505-ADFEA7105E04}" name="商品名"/>
    <tableColumn id="3" xr3:uid="{CC7F149C-E598-4A6C-AC0F-7C79D759E2C2}" name="金額" dataCellStyle="桁区切り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05E5A88-7513-495E-B276-FB1B32267542}" name="領収書" displayName="領収書" ref="A11:F21" totalsRowCount="1" headerRowDxfId="2">
  <autoFilter ref="A11:F20" xr:uid="{705E5A88-7513-495E-B276-FB1B32267542}"/>
  <sortState xmlns:xlrd2="http://schemas.microsoft.com/office/spreadsheetml/2017/richdata2" ref="A12:F20">
    <sortCondition ref="A11:A20"/>
  </sortState>
  <tableColumns count="6">
    <tableColumn id="1" xr3:uid="{F7AE9A6E-03A0-4A87-A392-CF661F1F1780}" name="販売日" dataDxfId="1"/>
    <tableColumn id="2" xr3:uid="{088F250F-A475-4ED7-AFA2-71A333C93634}" name="商品コード"/>
    <tableColumn id="3" xr3:uid="{23512661-DA42-4B61-A8F5-5164B9AB2619}" name="商品名" dataDxfId="0">
      <calculatedColumnFormula>IFERROR(VLOOKUP(領収書[[#This Row],[商品コード]],商品一覧[],2,FALSE),"")</calculatedColumnFormula>
    </tableColumn>
    <tableColumn id="4" xr3:uid="{A33CDA7A-7C0F-41EE-9B9D-D902DEE3D895}" name="単価" dataCellStyle="桁区切り">
      <calculatedColumnFormula>IFERROR(VLOOKUP(領収書[[#This Row],[商品コード]],商品一覧[],3,FALSE),"")</calculatedColumnFormula>
    </tableColumn>
    <tableColumn id="5" xr3:uid="{E7D3F767-6AB8-4AF1-A71E-C457433B5809}" name="数量" totalsRowLabel="小計" dataCellStyle="桁区切り"/>
    <tableColumn id="6" xr3:uid="{9D184DD9-03D6-4B3D-826F-C45D107CF4DB}" name="計" totalsRowFunction="sum" dataCellStyle="桁区切り">
      <calculatedColumnFormula>IF(領収書[[#This Row],[数量]]="","",領収書[[#This Row],[単価]]*領収書[[#This Row],[数量]])</calculatedColumnFormula>
    </tableColumn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9D9AE-6F29-4353-850A-44147E72A46E}">
  <dimension ref="A1:J23"/>
  <sheetViews>
    <sheetView tabSelected="1" zoomScaleNormal="100" workbookViewId="0"/>
  </sheetViews>
  <sheetFormatPr defaultColWidth="8.875" defaultRowHeight="17.649999999999999" x14ac:dyDescent="0.7"/>
  <cols>
    <col min="1" max="1" width="11.625" customWidth="1"/>
    <col min="2" max="2" width="13.875" customWidth="1"/>
    <col min="3" max="3" width="23.125" customWidth="1"/>
    <col min="4" max="6" width="10.1875" customWidth="1"/>
    <col min="7" max="7" width="18.625" customWidth="1"/>
    <col min="8" max="8" width="12.25" bestFit="1" customWidth="1"/>
    <col min="9" max="9" width="17.875" bestFit="1" customWidth="1"/>
    <col min="10" max="10" width="8.875" style="1"/>
  </cols>
  <sheetData>
    <row r="1" spans="1:10" ht="28.45" customHeight="1" x14ac:dyDescent="0.7">
      <c r="E1" s="4">
        <f ca="1">TODAY()</f>
        <v>44426</v>
      </c>
      <c r="F1" s="4"/>
      <c r="H1" s="2" t="s">
        <v>23</v>
      </c>
    </row>
    <row r="2" spans="1:10" ht="28.45" customHeight="1" x14ac:dyDescent="0.7">
      <c r="A2" s="5" t="s">
        <v>37</v>
      </c>
      <c r="H2" t="s">
        <v>25</v>
      </c>
      <c r="I2" t="s">
        <v>5</v>
      </c>
      <c r="J2" s="1" t="s">
        <v>24</v>
      </c>
    </row>
    <row r="3" spans="1:10" ht="28.45" customHeight="1" x14ac:dyDescent="0.7">
      <c r="A3" s="6" t="s">
        <v>3</v>
      </c>
      <c r="B3" s="6"/>
      <c r="C3" s="6"/>
      <c r="D3" s="6"/>
      <c r="E3" s="6"/>
      <c r="F3" s="6"/>
      <c r="H3" t="s">
        <v>9</v>
      </c>
      <c r="I3" t="s">
        <v>26</v>
      </c>
      <c r="J3" s="1">
        <v>150000</v>
      </c>
    </row>
    <row r="4" spans="1:10" ht="28.45" customHeight="1" x14ac:dyDescent="0.7">
      <c r="F4" s="7" t="s">
        <v>35</v>
      </c>
      <c r="H4" t="s">
        <v>10</v>
      </c>
      <c r="I4" t="s">
        <v>27</v>
      </c>
      <c r="J4" s="1">
        <v>120000</v>
      </c>
    </row>
    <row r="5" spans="1:10" ht="28.45" customHeight="1" x14ac:dyDescent="0.7">
      <c r="F5" s="7" t="s">
        <v>1</v>
      </c>
      <c r="H5" t="s">
        <v>11</v>
      </c>
      <c r="I5" t="s">
        <v>28</v>
      </c>
      <c r="J5" s="1">
        <v>90000</v>
      </c>
    </row>
    <row r="6" spans="1:10" ht="28.45" customHeight="1" x14ac:dyDescent="0.7">
      <c r="F6" s="7" t="s">
        <v>0</v>
      </c>
      <c r="H6" t="s">
        <v>12</v>
      </c>
      <c r="I6" t="s">
        <v>29</v>
      </c>
      <c r="J6" s="1">
        <v>80000</v>
      </c>
    </row>
    <row r="7" spans="1:10" ht="28.45" customHeight="1" x14ac:dyDescent="0.7">
      <c r="F7" s="7" t="s">
        <v>2</v>
      </c>
      <c r="H7" t="s">
        <v>13</v>
      </c>
      <c r="I7" t="s">
        <v>30</v>
      </c>
      <c r="J7" s="1">
        <v>70000</v>
      </c>
    </row>
    <row r="8" spans="1:10" ht="28.45" customHeight="1" x14ac:dyDescent="0.7">
      <c r="A8" s="2" t="s">
        <v>36</v>
      </c>
      <c r="B8" s="10">
        <f>F23</f>
        <v>2552000</v>
      </c>
      <c r="C8" s="10"/>
      <c r="D8" s="10"/>
      <c r="E8" s="10"/>
      <c r="F8" s="10"/>
      <c r="H8" t="s">
        <v>14</v>
      </c>
      <c r="I8" t="s">
        <v>31</v>
      </c>
      <c r="J8" s="1">
        <v>40000</v>
      </c>
    </row>
    <row r="9" spans="1:10" ht="28.45" customHeight="1" x14ac:dyDescent="0.7">
      <c r="H9" t="s">
        <v>16</v>
      </c>
      <c r="I9" t="s">
        <v>32</v>
      </c>
      <c r="J9" s="1">
        <v>60000</v>
      </c>
    </row>
    <row r="10" spans="1:10" ht="28.45" customHeight="1" x14ac:dyDescent="0.7">
      <c r="A10" s="2" t="s">
        <v>4</v>
      </c>
      <c r="H10" t="s">
        <v>17</v>
      </c>
      <c r="I10" t="s">
        <v>33</v>
      </c>
      <c r="J10" s="1">
        <v>30000</v>
      </c>
    </row>
    <row r="11" spans="1:10" ht="28.45" customHeight="1" x14ac:dyDescent="0.7">
      <c r="A11" s="3" t="s">
        <v>22</v>
      </c>
      <c r="B11" s="3" t="s">
        <v>25</v>
      </c>
      <c r="C11" s="3" t="s">
        <v>5</v>
      </c>
      <c r="D11" s="3" t="s">
        <v>6</v>
      </c>
      <c r="E11" s="3" t="s">
        <v>7</v>
      </c>
      <c r="F11" s="3" t="s">
        <v>8</v>
      </c>
      <c r="H11" t="s">
        <v>18</v>
      </c>
      <c r="I11" t="s">
        <v>34</v>
      </c>
      <c r="J11" s="1">
        <v>20000</v>
      </c>
    </row>
    <row r="12" spans="1:10" ht="28.45" customHeight="1" x14ac:dyDescent="0.7">
      <c r="A12" s="9">
        <v>44319</v>
      </c>
      <c r="B12" t="s">
        <v>12</v>
      </c>
      <c r="C12" t="str">
        <f>IFERROR(VLOOKUP(領収書[[#This Row],[商品コード]],商品一覧[],2,FALSE),"")</f>
        <v>エレキベースOB002</v>
      </c>
      <c r="D12" s="1">
        <f>IFERROR(VLOOKUP(領収書[[#This Row],[商品コード]],商品一覧[],3,FALSE),"")</f>
        <v>80000</v>
      </c>
      <c r="E12" s="1">
        <v>7</v>
      </c>
      <c r="F12" s="1">
        <f>IF(領収書[[#This Row],[数量]]="","",領収書[[#This Row],[単価]]*領収書[[#This Row],[数量]])</f>
        <v>560000</v>
      </c>
    </row>
    <row r="13" spans="1:10" ht="28.45" customHeight="1" x14ac:dyDescent="0.7">
      <c r="A13" s="9">
        <v>44323</v>
      </c>
      <c r="B13" t="s">
        <v>17</v>
      </c>
      <c r="C13" t="str">
        <f>IFERROR(VLOOKUP(領収書[[#This Row],[商品コード]],商品一覧[],2,FALSE),"")</f>
        <v>キーボードSI03</v>
      </c>
      <c r="D13" s="1">
        <f>IFERROR(VLOOKUP(領収書[[#This Row],[商品コード]],商品一覧[],3,FALSE),"")</f>
        <v>30000</v>
      </c>
      <c r="E13" s="1">
        <v>3</v>
      </c>
      <c r="F13" s="1">
        <f>IF(領収書[[#This Row],[数量]]="","",領収書[[#This Row],[単価]]*領収書[[#This Row],[数量]])</f>
        <v>90000</v>
      </c>
    </row>
    <row r="14" spans="1:10" ht="28.45" customHeight="1" x14ac:dyDescent="0.7">
      <c r="A14" s="9">
        <v>44323</v>
      </c>
      <c r="B14" t="s">
        <v>14</v>
      </c>
      <c r="C14" t="str">
        <f>IFERROR(VLOOKUP(領収書[[#This Row],[商品コード]],商品一覧[],2,FALSE),"")</f>
        <v>エレキベースOB004</v>
      </c>
      <c r="D14" s="1">
        <f>IFERROR(VLOOKUP(領収書[[#This Row],[商品コード]],商品一覧[],3,FALSE),"")</f>
        <v>40000</v>
      </c>
      <c r="E14" s="1">
        <v>2</v>
      </c>
      <c r="F14" s="1">
        <f>IF(領収書[[#This Row],[数量]]="","",領収書[[#This Row],[単価]]*領収書[[#This Row],[数量]])</f>
        <v>80000</v>
      </c>
    </row>
    <row r="15" spans="1:10" ht="28.45" customHeight="1" x14ac:dyDescent="0.7">
      <c r="A15" s="9">
        <v>44324</v>
      </c>
      <c r="B15" t="s">
        <v>15</v>
      </c>
      <c r="C15" t="str">
        <f>IFERROR(VLOOKUP(領収書[[#This Row],[商品コード]],商品一覧[],2,FALSE),"")</f>
        <v>キーボードSI02</v>
      </c>
      <c r="D15" s="1">
        <f>IFERROR(VLOOKUP(領収書[[#This Row],[商品コード]],商品一覧[],3,FALSE),"")</f>
        <v>60000</v>
      </c>
      <c r="E15" s="1">
        <v>8</v>
      </c>
      <c r="F15" s="1">
        <f>IF(領収書[[#This Row],[数量]]="","",領収書[[#This Row],[単価]]*領収書[[#This Row],[数量]])</f>
        <v>480000</v>
      </c>
    </row>
    <row r="16" spans="1:10" ht="28.45" customHeight="1" x14ac:dyDescent="0.7">
      <c r="A16" s="9">
        <v>44324</v>
      </c>
      <c r="B16" t="s">
        <v>9</v>
      </c>
      <c r="C16" t="str">
        <f>IFERROR(VLOOKUP(領収書[[#This Row],[商品コード]],商品一覧[],2,FALSE),"")</f>
        <v>エレキギターGP001</v>
      </c>
      <c r="D16" s="1">
        <f>IFERROR(VLOOKUP(領収書[[#This Row],[商品コード]],商品一覧[],3,FALSE),"")</f>
        <v>150000</v>
      </c>
      <c r="E16" s="1">
        <v>5</v>
      </c>
      <c r="F16" s="1">
        <f>IF(領収書[[#This Row],[数量]]="","",領収書[[#This Row],[単価]]*領収書[[#This Row],[数量]])</f>
        <v>750000</v>
      </c>
    </row>
    <row r="17" spans="1:6" ht="28.45" customHeight="1" x14ac:dyDescent="0.7">
      <c r="A17" s="9">
        <v>44326</v>
      </c>
      <c r="B17" t="s">
        <v>10</v>
      </c>
      <c r="C17" t="str">
        <f>IFERROR(VLOOKUP(領収書[[#This Row],[商品コード]],商品一覧[],2,FALSE),"")</f>
        <v>エレキギターGP002</v>
      </c>
      <c r="D17" s="1">
        <f>IFERROR(VLOOKUP(領収書[[#This Row],[商品コード]],商品一覧[],3,FALSE),"")</f>
        <v>120000</v>
      </c>
      <c r="E17" s="1">
        <v>3</v>
      </c>
      <c r="F17" s="1">
        <f>IF(領収書[[#This Row],[数量]]="","",領収書[[#This Row],[単価]]*領収書[[#This Row],[数量]])</f>
        <v>360000</v>
      </c>
    </row>
    <row r="18" spans="1:6" ht="28.45" customHeight="1" x14ac:dyDescent="0.7">
      <c r="A18" s="9"/>
      <c r="C18" t="str">
        <f>IFERROR(VLOOKUP(領収書[[#This Row],[商品コード]],商品一覧[],2,FALSE),"")</f>
        <v/>
      </c>
      <c r="D18" s="1" t="str">
        <f>IFERROR(VLOOKUP(領収書[[#This Row],[商品コード]],商品一覧[],3,FALSE),"")</f>
        <v/>
      </c>
      <c r="E18" s="1"/>
      <c r="F18" s="1" t="str">
        <f>IF(領収書[[#This Row],[数量]]="","",領収書[[#This Row],[単価]]*領収書[[#This Row],[数量]])</f>
        <v/>
      </c>
    </row>
    <row r="19" spans="1:6" ht="28.45" customHeight="1" x14ac:dyDescent="0.7">
      <c r="A19" s="9"/>
      <c r="C19" t="str">
        <f>IFERROR(VLOOKUP(領収書[[#This Row],[商品コード]],商品一覧[],2,FALSE),"")</f>
        <v/>
      </c>
      <c r="D19" s="1" t="str">
        <f>IFERROR(VLOOKUP(領収書[[#This Row],[商品コード]],商品一覧[],3,FALSE),"")</f>
        <v/>
      </c>
      <c r="E19" s="1"/>
      <c r="F19" s="1" t="str">
        <f>IF(領収書[[#This Row],[数量]]="","",領収書[[#This Row],[単価]]*領収書[[#This Row],[数量]])</f>
        <v/>
      </c>
    </row>
    <row r="20" spans="1:6" ht="28.45" customHeight="1" x14ac:dyDescent="0.7">
      <c r="A20" s="9"/>
      <c r="C20" t="str">
        <f>IFERROR(VLOOKUP(領収書[[#This Row],[商品コード]],商品一覧[],2,FALSE),"")</f>
        <v/>
      </c>
      <c r="D20" s="1" t="str">
        <f>IFERROR(VLOOKUP(領収書[[#This Row],[商品コード]],商品一覧[],3,FALSE),"")</f>
        <v/>
      </c>
      <c r="E20" s="1"/>
      <c r="F20" s="1" t="str">
        <f>IF(領収書[[#This Row],[数量]]="","",領収書[[#This Row],[単価]]*領収書[[#This Row],[数量]])</f>
        <v/>
      </c>
    </row>
    <row r="21" spans="1:6" ht="28.45" customHeight="1" x14ac:dyDescent="0.7">
      <c r="D21" s="1"/>
      <c r="E21" s="1" t="s">
        <v>19</v>
      </c>
      <c r="F21" s="1">
        <f>SUBTOTAL(109,領収書[計])</f>
        <v>2320000</v>
      </c>
    </row>
    <row r="22" spans="1:6" ht="28.45" customHeight="1" x14ac:dyDescent="0.7">
      <c r="A22" s="8"/>
      <c r="B22" s="8"/>
      <c r="C22" s="8"/>
      <c r="D22" s="11"/>
      <c r="E22" s="11" t="s">
        <v>20</v>
      </c>
      <c r="F22" s="11">
        <f>領収書[[#Totals],[計]]*10%</f>
        <v>232000</v>
      </c>
    </row>
    <row r="23" spans="1:6" ht="28.45" customHeight="1" x14ac:dyDescent="0.7">
      <c r="A23" s="8"/>
      <c r="B23" s="8"/>
      <c r="C23" s="8"/>
      <c r="D23" s="11"/>
      <c r="E23" s="11" t="s">
        <v>21</v>
      </c>
      <c r="F23" s="11">
        <f>領収書[[#Totals],[計]]+F22</f>
        <v>2552000</v>
      </c>
    </row>
  </sheetData>
  <sortState xmlns:xlrd2="http://schemas.microsoft.com/office/spreadsheetml/2017/richdata2" ref="A12:F17">
    <sortCondition descending="1" ref="B14:B17"/>
  </sortState>
  <mergeCells count="2">
    <mergeCell ref="E1:F1"/>
    <mergeCell ref="B8:F8"/>
  </mergeCells>
  <phoneticPr fontId="2"/>
  <pageMargins left="0.7" right="0.7" top="0.75" bottom="0.75" header="0.3" footer="0.3"/>
  <pageSetup paperSize="9" orientation="portrait" horizontalDpi="4294967293" verticalDpi="0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領収書</vt:lpstr>
      <vt:lpstr>領収書!Print_Area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佐藤嘉浩</dc:creator>
  <cp:lastModifiedBy>Sato Yoshihiro</cp:lastModifiedBy>
  <dcterms:created xsi:type="dcterms:W3CDTF">2021-08-17T23:26:43Z</dcterms:created>
  <dcterms:modified xsi:type="dcterms:W3CDTF">2021-08-18T06:49:55Z</dcterms:modified>
</cp:coreProperties>
</file>